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nteggi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<sst xmlns="http://schemas.openxmlformats.org/spreadsheetml/2006/main" count="67" uniqueCount="55">
  <si>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tra</t>
  </si>
  <si>
    <t>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</si>
  <si>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</si>
  <si>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</si>
  <si>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</si>
  <si>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</si>
  <si>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</si>
  <si>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</si>
  <si>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</si>
  <si>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</si>
  <si>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</si>
  <si>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Valori soglia per classe demografica</t>
  </si>
  <si>
    <t>2° soglia - art. 6</t>
  </si>
  <si>
    <t>Fascia di riferimento</t>
  </si>
  <si>
    <t>Fascia</t>
  </si>
  <si>
    <t>Popolazione</t>
  </si>
  <si>
    <t>1° soglia - art. 4</t>
  </si>
  <si>
    <t>Step 1 - DETERMINAZIONE VALORE SOGLIA art. 4</t>
  </si>
  <si>
    <t>Step 2 - CALCOLO RAPPORTO</t>
  </si>
  <si>
    <t>Entrate rendiconto anno 2019</t>
  </si>
  <si>
    <t>Entrate rendiconto anno 2018</t>
  </si>
  <si>
    <t>Entrate rendiconto anno 2017</t>
  </si>
  <si>
    <t>Media</t>
  </si>
  <si>
    <t>Rapporto</t>
  </si>
  <si>
    <t>Fondo crediti dubbia esigibilità 2019</t>
  </si>
  <si>
    <t>ENTRATE DA CONSIDERARE</t>
  </si>
  <si>
    <t>Limite teorico</t>
  </si>
  <si>
    <t>Margine</t>
  </si>
  <si>
    <t>Redditi da lavoro dipendente</t>
  </si>
  <si>
    <t>U.1.03.02.12.001</t>
  </si>
  <si>
    <t>Quota LSU in carico all'ente</t>
  </si>
  <si>
    <t>U.1.03.02.12.002</t>
  </si>
  <si>
    <t>Collaborazioni coordinate e a progetto</t>
  </si>
  <si>
    <t>U.1.03.02.12.003</t>
  </si>
  <si>
    <t>U.1.03.02.12.999</t>
  </si>
  <si>
    <t>Cod. Piano dei conti integrato</t>
  </si>
  <si>
    <t>U.1.01.00.00.000</t>
  </si>
  <si>
    <t xml:space="preserve">Altre forme di lavoro flessibile </t>
  </si>
  <si>
    <t>SPESE DI PERSONALE</t>
  </si>
  <si>
    <t>ENTRATE CORRENTI</t>
  </si>
  <si>
    <t>Percentuale massima incremento spesa</t>
  </si>
  <si>
    <t>Incremento massimo</t>
  </si>
  <si>
    <t xml:space="preserve"> </t>
  </si>
  <si>
    <t>Margini assunzionali da turnover ancora disponibili quinquennio 2015-2019</t>
  </si>
  <si>
    <t>Totale teorico spazi assunzionali</t>
  </si>
  <si>
    <t>Step 3b - VERIFICA LIMITE MAX ANNO 2020 (art. 5)</t>
  </si>
  <si>
    <t>Step 3 - VALUTAZIONE CAPACITA' SPESA</t>
  </si>
  <si>
    <t>Valore 1° soglia</t>
  </si>
  <si>
    <t>Valore 2° soglia</t>
  </si>
  <si>
    <t>Spesa di personale da rendiconto 2018</t>
  </si>
  <si>
    <t>Step 3c - UTILIZZO CAPACITA' ASSUNZIONALI RESIDUE DA TURNOVER</t>
  </si>
  <si>
    <t>SOMMA DA UTILIZZARE</t>
  </si>
  <si>
    <t>CALCOLO MARGINI ASSUNZIONALI - Aggiornato al DPCM 17 marzo 2020</t>
  </si>
  <si>
    <t>Somministrazione (FONDO CONTRATTAZIONE)</t>
  </si>
  <si>
    <t>COMUNE DI MANGONE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</si>
</sst>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.00\ &quot;€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0" fillId="0" borderId="0" xfId="0" applyFont="1" applyAlignment="1">
      <alignment/>
    </xf>
    <xf numFmtId="0" fontId="51" fillId="5" borderId="10" xfId="0" applyFont="1" applyFill="1" applyBorder="1" applyAlignment="1">
      <alignment horizontal="center"/>
    </xf>
    <xf numFmtId="173" fontId="51" fillId="5" borderId="10" xfId="0" applyNumberFormat="1" applyFont="1" applyFill="1" applyBorder="1" applyAlignment="1">
      <alignment horizontal="center"/>
    </xf>
    <xf numFmtId="4" fontId="51" fillId="5" borderId="10" xfId="0" applyNumberFormat="1" applyFont="1" applyFill="1" applyBorder="1" applyAlignment="1">
      <alignment horizontal="right"/>
    </xf>
    <xf numFmtId="10" fontId="52" fillId="5" borderId="10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3" fontId="51" fillId="5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172" fontId="54" fillId="0" borderId="10" xfId="43" applyNumberFormat="1" applyFont="1" applyFill="1" applyBorder="1" applyAlignment="1">
      <alignment horizontal="center"/>
    </xf>
    <xf numFmtId="10" fontId="55" fillId="0" borderId="10" xfId="48" applyNumberFormat="1" applyFont="1" applyFill="1" applyBorder="1" applyAlignment="1">
      <alignment horizontal="center"/>
    </xf>
    <xf numFmtId="4" fontId="27" fillId="5" borderId="10" xfId="0" applyNumberFormat="1" applyFont="1" applyFill="1" applyBorder="1" applyAlignment="1">
      <alignment horizontal="right"/>
    </xf>
    <xf numFmtId="4" fontId="50" fillId="5" borderId="10" xfId="0" applyNumberFormat="1" applyFont="1" applyFill="1" applyBorder="1" applyAlignment="1">
      <alignment horizontal="right"/>
    </xf>
    <xf numFmtId="173" fontId="55" fillId="0" borderId="10" xfId="48" applyNumberFormat="1" applyFont="1" applyFill="1" applyBorder="1" applyAlignment="1">
      <alignment horizontal="center"/>
    </xf>
    <xf numFmtId="172" fontId="54" fillId="0" borderId="12" xfId="43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73" fontId="55" fillId="0" borderId="12" xfId="48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/>
    </xf>
    <xf numFmtId="4" fontId="28" fillId="5" borderId="10" xfId="0" applyNumberFormat="1" applyFont="1" applyFill="1" applyBorder="1" applyAlignment="1">
      <alignment horizontal="right"/>
    </xf>
    <xf numFmtId="0" fontId="55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3" xfId="0" applyFont="1" applyBorder="1" applyAlignment="1">
      <alignment/>
    </xf>
    <xf numFmtId="3" fontId="50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50" fillId="0" borderId="14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50" fillId="0" borderId="0" xfId="0" applyFont="1" applyBorder="1" applyAlignment="1">
      <alignment horizontal="right"/>
    </xf>
    <xf numFmtId="4" fontId="51" fillId="5" borderId="15" xfId="0" applyNumberFormat="1" applyFont="1" applyFill="1" applyBorder="1" applyAlignment="1">
      <alignment horizontal="right"/>
    </xf>
    <xf numFmtId="0" fontId="56" fillId="0" borderId="13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16" xfId="0" applyFont="1" applyBorder="1" applyAlignment="1">
      <alignment/>
    </xf>
    <xf numFmtId="44" fontId="55" fillId="0" borderId="17" xfId="59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44" fontId="50" fillId="0" borderId="19" xfId="59" applyFont="1" applyBorder="1" applyAlignment="1">
      <alignment/>
    </xf>
    <xf numFmtId="44" fontId="50" fillId="0" borderId="11" xfId="59" applyFont="1" applyBorder="1" applyAlignment="1">
      <alignment/>
    </xf>
    <xf numFmtId="44" fontId="50" fillId="0" borderId="10" xfId="59" applyFon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15" zoomScaleNormal="115" zoomScalePageLayoutView="0" workbookViewId="0" topLeftCell="A10">
      <selection activeCell="B14" sqref="B14"/>
    </sheetView>
  </sheetViews>
  <sheetFormatPr defaultColWidth="10.75390625" defaultRowHeight="15.75"/>
  <cols>
    <col min="1" max="1" width="39.75390625" style="4" customWidth="1"/>
    <col min="2" max="2" width="20.75390625" style="4" customWidth="1"/>
    <col min="3" max="3" width="11.25390625" style="4" customWidth="1"/>
    <col min="4" max="4" width="10.75390625" style="4" customWidth="1"/>
    <col min="5" max="5" width="36.25390625" style="4" bestFit="1" customWidth="1"/>
    <col min="6" max="6" width="17.50390625" style="4" customWidth="1"/>
    <col min="7" max="8" width="10.75390625" style="4" customWidth="1"/>
    <col min="9" max="9" width="12.875" style="4" bestFit="1" customWidth="1"/>
    <col min="10" max="16384" width="10.75390625" style="4" customWidth="1"/>
  </cols>
  <sheetData>
    <row r="1" spans="1:6" ht="26.25">
      <c r="A1" s="49" t="s">
        <v>52</v>
      </c>
      <c r="B1" s="50"/>
      <c r="C1" s="50"/>
      <c r="D1" s="50"/>
      <c r="E1" s="50"/>
      <c r="F1" s="51"/>
    </row>
    <row r="2" spans="1:6" ht="21.75" thickBot="1">
      <c r="A2" s="52" t="s">
        <v>54</v>
      </c>
      <c r="B2" s="53"/>
      <c r="C2" s="53"/>
      <c r="D2" s="53"/>
      <c r="E2" s="53"/>
      <c r="F2" s="54"/>
    </row>
    <row r="3" spans="1:6" ht="18.75">
      <c r="A3" s="30"/>
      <c r="B3" s="28"/>
      <c r="C3" s="28"/>
      <c r="D3" s="28"/>
      <c r="E3" s="28"/>
      <c r="F3" s="29"/>
    </row>
    <row r="4" spans="1:6" ht="21">
      <c r="A4" s="27" t="s">
        <v>17</v>
      </c>
      <c r="B4" s="28"/>
      <c r="C4" s="28"/>
      <c r="D4" s="28"/>
      <c r="E4" s="28"/>
      <c r="F4" s="29"/>
    </row>
    <row r="5" spans="1:6" ht="18.75">
      <c r="A5" s="30"/>
      <c r="B5" s="28"/>
      <c r="C5" s="28"/>
      <c r="D5" s="28"/>
      <c r="E5" s="28"/>
      <c r="F5" s="29"/>
    </row>
    <row r="6" spans="1:6" ht="18.75">
      <c r="A6" s="30" t="s">
        <v>15</v>
      </c>
      <c r="B6" s="31">
        <v>1893</v>
      </c>
      <c r="C6" s="28"/>
      <c r="D6" s="28"/>
      <c r="E6" s="28"/>
      <c r="F6" s="29"/>
    </row>
    <row r="7" spans="1:6" ht="18.75">
      <c r="A7" s="30" t="s">
        <v>13</v>
      </c>
      <c r="B7" s="5" t="str">
        <f>VLOOKUP(B6,Tabelle!A3:E11,3,TRUE)</f>
        <v>B</v>
      </c>
      <c r="C7" s="28"/>
      <c r="D7" s="28"/>
      <c r="E7" s="28"/>
      <c r="F7" s="29"/>
    </row>
    <row r="8" spans="1:6" ht="18.75">
      <c r="A8" s="30" t="s">
        <v>47</v>
      </c>
      <c r="B8" s="6">
        <f>VLOOKUP(B6,Tabelle!A3:E11,4,TRUE)</f>
        <v>0.286</v>
      </c>
      <c r="C8" s="28"/>
      <c r="D8" s="28"/>
      <c r="E8" s="28"/>
      <c r="F8" s="29"/>
    </row>
    <row r="9" spans="1:6" ht="18.75">
      <c r="A9" s="30" t="s">
        <v>48</v>
      </c>
      <c r="B9" s="6">
        <f>VLOOKUP(B6,Tabelle!A3:E11,5,TRUE)</f>
        <v>0.326</v>
      </c>
      <c r="C9" s="28"/>
      <c r="D9" s="28"/>
      <c r="E9" s="28"/>
      <c r="F9" s="29"/>
    </row>
    <row r="10" spans="1:6" ht="18.75">
      <c r="A10" s="30"/>
      <c r="B10" s="28"/>
      <c r="C10" s="28"/>
      <c r="D10" s="28"/>
      <c r="E10" s="28"/>
      <c r="F10" s="29"/>
    </row>
    <row r="11" spans="1:6" ht="21">
      <c r="A11" s="27" t="s">
        <v>18</v>
      </c>
      <c r="B11" s="28"/>
      <c r="C11" s="28"/>
      <c r="D11" s="28"/>
      <c r="E11" s="28"/>
      <c r="F11" s="29"/>
    </row>
    <row r="12" spans="1:6" ht="21">
      <c r="A12" s="27"/>
      <c r="B12" s="28"/>
      <c r="C12" s="28"/>
      <c r="D12" s="28"/>
      <c r="E12" s="28"/>
      <c r="F12" s="29"/>
    </row>
    <row r="13" spans="1:6" ht="26.25">
      <c r="A13" s="27" t="s">
        <v>38</v>
      </c>
      <c r="B13" s="28"/>
      <c r="C13" s="32" t="s">
        <v>35</v>
      </c>
      <c r="D13" s="28"/>
      <c r="E13" s="33" t="s">
        <v>39</v>
      </c>
      <c r="F13" s="29"/>
    </row>
    <row r="14" spans="1:6" ht="18.75">
      <c r="A14" s="34" t="s">
        <v>28</v>
      </c>
      <c r="B14" s="46">
        <v>421844.85</v>
      </c>
      <c r="C14" s="10" t="s">
        <v>36</v>
      </c>
      <c r="D14" s="28"/>
      <c r="E14" s="28" t="s">
        <v>19</v>
      </c>
      <c r="F14" s="35">
        <v>1493791.51</v>
      </c>
    </row>
    <row r="15" spans="1:6" ht="18.75">
      <c r="A15" s="36" t="s">
        <v>53</v>
      </c>
      <c r="B15" s="47"/>
      <c r="C15" s="11" t="s">
        <v>29</v>
      </c>
      <c r="D15" s="28"/>
      <c r="E15" s="28" t="s">
        <v>20</v>
      </c>
      <c r="F15" s="35">
        <v>1456962.35</v>
      </c>
    </row>
    <row r="16" spans="1:6" ht="18.75">
      <c r="A16" s="36" t="s">
        <v>30</v>
      </c>
      <c r="B16" s="9"/>
      <c r="C16" s="11" t="s">
        <v>31</v>
      </c>
      <c r="D16" s="28"/>
      <c r="E16" s="28" t="s">
        <v>21</v>
      </c>
      <c r="F16" s="35">
        <v>1353483.59</v>
      </c>
    </row>
    <row r="17" spans="1:6" ht="18.75">
      <c r="A17" s="36" t="s">
        <v>32</v>
      </c>
      <c r="B17" s="9"/>
      <c r="C17" s="11" t="s">
        <v>33</v>
      </c>
      <c r="D17" s="28"/>
      <c r="E17" s="37" t="s">
        <v>22</v>
      </c>
      <c r="F17" s="38">
        <f>AVERAGE(F14:F16)</f>
        <v>1434745.8166666667</v>
      </c>
    </row>
    <row r="18" spans="1:6" ht="18.75">
      <c r="A18" s="36" t="s">
        <v>37</v>
      </c>
      <c r="B18" s="9"/>
      <c r="C18" s="11" t="s">
        <v>34</v>
      </c>
      <c r="D18" s="28"/>
      <c r="E18" s="28" t="s">
        <v>24</v>
      </c>
      <c r="F18" s="35">
        <v>50432.57</v>
      </c>
    </row>
    <row r="19" spans="1:6" ht="18.75">
      <c r="A19" s="30"/>
      <c r="B19" s="7">
        <f>B14+B15+B16+B17+B18</f>
        <v>421844.85</v>
      </c>
      <c r="C19" s="28"/>
      <c r="D19" s="28"/>
      <c r="E19" s="37" t="s">
        <v>25</v>
      </c>
      <c r="F19" s="38">
        <f>F17-F18</f>
        <v>1384313.2466666666</v>
      </c>
    </row>
    <row r="20" spans="1:6" ht="18.75">
      <c r="A20" s="30"/>
      <c r="B20" s="28"/>
      <c r="C20" s="28"/>
      <c r="D20" s="28"/>
      <c r="E20" s="28"/>
      <c r="F20" s="29"/>
    </row>
    <row r="21" spans="1:6" ht="18.75">
      <c r="A21" s="30"/>
      <c r="B21" s="28"/>
      <c r="C21" s="28"/>
      <c r="D21" s="28"/>
      <c r="E21" s="28"/>
      <c r="F21" s="29"/>
    </row>
    <row r="22" spans="1:6" ht="18.75">
      <c r="A22" s="39" t="s">
        <v>23</v>
      </c>
      <c r="B22" s="8">
        <f>B19/F19</f>
        <v>0.3047322208436379</v>
      </c>
      <c r="C22" s="28"/>
      <c r="D22" s="28"/>
      <c r="E22" s="28"/>
      <c r="F22" s="29"/>
    </row>
    <row r="23" spans="1:6" ht="18.75">
      <c r="A23" s="30"/>
      <c r="B23" s="28"/>
      <c r="C23" s="28"/>
      <c r="D23" s="28"/>
      <c r="E23" s="28"/>
      <c r="F23" s="29"/>
    </row>
    <row r="24" spans="1:6" ht="18.75">
      <c r="A24" s="30"/>
      <c r="B24" s="28"/>
      <c r="C24" s="28"/>
      <c r="D24" s="28"/>
      <c r="E24" s="28"/>
      <c r="F24" s="29"/>
    </row>
    <row r="25" spans="1:6" ht="21">
      <c r="A25" s="27" t="s">
        <v>46</v>
      </c>
      <c r="B25" s="28"/>
      <c r="C25" s="28"/>
      <c r="D25" s="28"/>
      <c r="E25" s="28"/>
      <c r="F25" s="29"/>
    </row>
    <row r="26" spans="1:6" ht="18.75">
      <c r="A26" s="30"/>
      <c r="B26" s="28"/>
      <c r="C26" s="28"/>
      <c r="D26" s="28"/>
      <c r="E26" s="28"/>
      <c r="F26" s="29"/>
    </row>
    <row r="27" spans="1:6" ht="18.75">
      <c r="A27" s="30" t="s">
        <v>26</v>
      </c>
      <c r="B27" s="18">
        <f>F19*B8</f>
        <v>395913.5885466666</v>
      </c>
      <c r="C27" s="28"/>
      <c r="D27" s="28"/>
      <c r="E27" s="28"/>
      <c r="F27" s="29"/>
    </row>
    <row r="28" spans="1:6" ht="18.75">
      <c r="A28" s="30" t="s">
        <v>27</v>
      </c>
      <c r="B28" s="17">
        <f>B27-B19</f>
        <v>-25931.26145333337</v>
      </c>
      <c r="C28" s="28" t="str">
        <f>IF((B28&lt;B35),"VALORE INCREMENTO DA UTILIZZARE","Non utilizzare")</f>
        <v>VALORE INCREMENTO DA UTILIZZARE</v>
      </c>
      <c r="D28" s="28"/>
      <c r="E28" s="28"/>
      <c r="F28" s="29"/>
    </row>
    <row r="29" spans="1:6" ht="18.75">
      <c r="A29" s="30"/>
      <c r="B29" s="28"/>
      <c r="C29" s="28"/>
      <c r="D29" s="28"/>
      <c r="E29" s="28"/>
      <c r="F29" s="29"/>
    </row>
    <row r="30" spans="1:6" ht="18.75">
      <c r="A30" s="30"/>
      <c r="B30" s="28"/>
      <c r="C30" s="28"/>
      <c r="D30" s="28"/>
      <c r="E30" s="28"/>
      <c r="F30" s="29"/>
    </row>
    <row r="31" spans="1:6" ht="21">
      <c r="A31" s="27" t="s">
        <v>45</v>
      </c>
      <c r="B31" s="28"/>
      <c r="C31" s="28"/>
      <c r="D31" s="28"/>
      <c r="E31" s="28"/>
      <c r="F31" s="29"/>
    </row>
    <row r="32" spans="1:6" ht="18.75">
      <c r="A32" s="30"/>
      <c r="B32" s="28"/>
      <c r="C32" s="28"/>
      <c r="D32" s="28"/>
      <c r="E32" s="28"/>
      <c r="F32" s="29"/>
    </row>
    <row r="33" spans="1:6" ht="18.75">
      <c r="A33" s="30" t="s">
        <v>40</v>
      </c>
      <c r="B33" s="12">
        <f>VLOOKUP(B6,Tabelle!A16:E24,4,TRUE)</f>
        <v>0.23</v>
      </c>
      <c r="C33" s="28"/>
      <c r="D33" s="28"/>
      <c r="E33" s="28"/>
      <c r="F33" s="29"/>
    </row>
    <row r="34" spans="1:6" ht="18.75">
      <c r="A34" s="30" t="s">
        <v>49</v>
      </c>
      <c r="B34" s="25">
        <v>482820</v>
      </c>
      <c r="C34" s="28"/>
      <c r="D34" s="28"/>
      <c r="E34" s="28"/>
      <c r="F34" s="29"/>
    </row>
    <row r="35" spans="1:6" ht="18.75">
      <c r="A35" s="30" t="s">
        <v>41</v>
      </c>
      <c r="B35" s="7">
        <f>B34*B33</f>
        <v>111048.6</v>
      </c>
      <c r="C35" s="28" t="str">
        <f>IF((B28&gt;B35),"Limite da applicare - vedi punto 3b","Non utilizzare")</f>
        <v>Non utilizzare</v>
      </c>
      <c r="D35" s="28"/>
      <c r="E35" s="28"/>
      <c r="F35" s="29"/>
    </row>
    <row r="36" spans="1:6" ht="18.75">
      <c r="A36" s="30"/>
      <c r="B36" s="28"/>
      <c r="C36" s="28"/>
      <c r="D36" s="28"/>
      <c r="E36" s="28"/>
      <c r="F36" s="29"/>
    </row>
    <row r="37" spans="1:6" ht="18.75">
      <c r="A37" s="30"/>
      <c r="B37" s="28"/>
      <c r="C37" s="28"/>
      <c r="D37" s="28"/>
      <c r="E37" s="28"/>
      <c r="F37" s="29"/>
    </row>
    <row r="38" spans="1:6" ht="18.75">
      <c r="A38" s="30"/>
      <c r="B38" s="28"/>
      <c r="C38" s="28"/>
      <c r="D38" s="40"/>
      <c r="E38" s="28"/>
      <c r="F38" s="29"/>
    </row>
    <row r="39" spans="1:6" ht="21">
      <c r="A39" s="27" t="s">
        <v>50</v>
      </c>
      <c r="B39" s="28"/>
      <c r="C39" s="28"/>
      <c r="D39" s="28"/>
      <c r="E39" s="28"/>
      <c r="F39" s="29"/>
    </row>
    <row r="40" spans="1:6" ht="18.75">
      <c r="A40" s="30"/>
      <c r="B40" s="28"/>
      <c r="C40" s="28"/>
      <c r="D40" s="28"/>
      <c r="E40" s="28"/>
      <c r="F40" s="29"/>
    </row>
    <row r="41" spans="1:6" ht="56.25">
      <c r="A41" s="41" t="s">
        <v>43</v>
      </c>
      <c r="B41" s="48">
        <v>0</v>
      </c>
      <c r="C41" s="55"/>
      <c r="D41" s="56"/>
      <c r="E41" s="56"/>
      <c r="F41" s="29"/>
    </row>
    <row r="42" spans="1:6" ht="18.75">
      <c r="A42" s="30"/>
      <c r="B42" s="28"/>
      <c r="C42" s="28"/>
      <c r="D42" s="28"/>
      <c r="E42" s="28"/>
      <c r="F42" s="29"/>
    </row>
    <row r="43" spans="1:6" ht="18.75">
      <c r="A43" s="30" t="s">
        <v>44</v>
      </c>
      <c r="B43" s="26">
        <f>B35+B41</f>
        <v>111048.6</v>
      </c>
      <c r="C43" s="28"/>
      <c r="D43" s="28"/>
      <c r="E43" s="28"/>
      <c r="F43" s="29"/>
    </row>
    <row r="44" spans="1:6" ht="21.75" thickBot="1">
      <c r="A44" s="42" t="s">
        <v>51</v>
      </c>
      <c r="B44" s="43">
        <f>IF((B28&gt;B43),B43,B28)</f>
        <v>-25931.26145333337</v>
      </c>
      <c r="C44" s="44"/>
      <c r="D44" s="44"/>
      <c r="E44" s="44"/>
      <c r="F44" s="45"/>
    </row>
    <row r="45" ht="18.75">
      <c r="C45" s="4" t="s">
        <v>42</v>
      </c>
    </row>
  </sheetData>
  <sheetProtection/>
  <mergeCells count="3">
    <mergeCell ref="A1:F1"/>
    <mergeCell ref="A2:F2"/>
    <mergeCell ref="C41:E41"/>
  </mergeCells>
  <conditionalFormatting sqref="B22">
    <cfRule type="cellIs" priority="1" dxfId="1" operator="lessThanOrEqual">
      <formula>$B$8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E3" sqref="E3"/>
    </sheetView>
  </sheetViews>
  <sheetFormatPr defaultColWidth="11.25390625" defaultRowHeight="15.75"/>
  <cols>
    <col min="1" max="1" width="14.00390625" style="0" bestFit="1" customWidth="1"/>
    <col min="2" max="2" width="18.75390625" style="0" customWidth="1"/>
    <col min="3" max="3" width="11.25390625" style="0" customWidth="1"/>
    <col min="4" max="4" width="15.25390625" style="0" customWidth="1"/>
    <col min="5" max="5" width="14.25390625" style="0" customWidth="1"/>
  </cols>
  <sheetData>
    <row r="1" spans="1:5" ht="19.5" customHeight="1">
      <c r="A1" s="57" t="s">
        <v>11</v>
      </c>
      <c r="B1" s="57"/>
      <c r="C1" s="57"/>
      <c r="D1" s="57"/>
      <c r="E1" s="57"/>
    </row>
    <row r="2" spans="1:5" ht="51.75" customHeight="1">
      <c r="A2" s="13" t="s">
        <v>0</v>
      </c>
      <c r="B2" s="13" t="s">
        <v>1</v>
      </c>
      <c r="C2" s="13" t="s">
        <v>14</v>
      </c>
      <c r="D2" s="14" t="s">
        <v>16</v>
      </c>
      <c r="E2" s="14" t="s">
        <v>12</v>
      </c>
    </row>
    <row r="3" spans="1:5" ht="21">
      <c r="A3" s="15">
        <v>0</v>
      </c>
      <c r="B3" s="15">
        <v>999</v>
      </c>
      <c r="C3" s="13" t="s">
        <v>2</v>
      </c>
      <c r="D3" s="16">
        <v>0.295</v>
      </c>
      <c r="E3" s="16">
        <v>0.335</v>
      </c>
    </row>
    <row r="4" spans="1:5" ht="21">
      <c r="A4" s="15">
        <v>1000</v>
      </c>
      <c r="B4" s="15">
        <v>1999</v>
      </c>
      <c r="C4" s="13" t="s">
        <v>3</v>
      </c>
      <c r="D4" s="16">
        <v>0.286</v>
      </c>
      <c r="E4" s="16">
        <v>0.326</v>
      </c>
    </row>
    <row r="5" spans="1:5" ht="21">
      <c r="A5" s="15">
        <v>2000</v>
      </c>
      <c r="B5" s="15">
        <v>2999</v>
      </c>
      <c r="C5" s="13" t="s">
        <v>4</v>
      </c>
      <c r="D5" s="16">
        <v>0.276</v>
      </c>
      <c r="E5" s="16">
        <v>0.316</v>
      </c>
    </row>
    <row r="6" spans="1:5" ht="21">
      <c r="A6" s="15">
        <v>3000</v>
      </c>
      <c r="B6" s="15">
        <v>4999</v>
      </c>
      <c r="C6" s="14" t="s">
        <v>5</v>
      </c>
      <c r="D6" s="16">
        <v>0.272</v>
      </c>
      <c r="E6" s="16">
        <v>0.312</v>
      </c>
    </row>
    <row r="7" spans="1:5" ht="21">
      <c r="A7" s="15">
        <v>5000</v>
      </c>
      <c r="B7" s="15">
        <v>9999</v>
      </c>
      <c r="C7" s="13" t="s">
        <v>6</v>
      </c>
      <c r="D7" s="16">
        <v>0.269</v>
      </c>
      <c r="E7" s="16">
        <v>0.309</v>
      </c>
    </row>
    <row r="8" spans="1:5" ht="21">
      <c r="A8" s="15">
        <v>10000</v>
      </c>
      <c r="B8" s="15">
        <v>59999</v>
      </c>
      <c r="C8" s="13" t="s">
        <v>7</v>
      </c>
      <c r="D8" s="16">
        <v>0.27</v>
      </c>
      <c r="E8" s="16">
        <v>0.31</v>
      </c>
    </row>
    <row r="9" spans="1:5" ht="21">
      <c r="A9" s="15">
        <v>60000</v>
      </c>
      <c r="B9" s="15">
        <v>249999</v>
      </c>
      <c r="C9" s="13" t="s">
        <v>8</v>
      </c>
      <c r="D9" s="16">
        <v>0.276</v>
      </c>
      <c r="E9" s="16">
        <v>0.316</v>
      </c>
    </row>
    <row r="10" spans="1:5" ht="21">
      <c r="A10" s="15">
        <v>250000</v>
      </c>
      <c r="B10" s="15">
        <v>1499999</v>
      </c>
      <c r="C10" s="13" t="s">
        <v>9</v>
      </c>
      <c r="D10" s="16">
        <v>0.288</v>
      </c>
      <c r="E10" s="16">
        <v>0.328</v>
      </c>
    </row>
    <row r="11" spans="1:5" ht="21">
      <c r="A11" s="15">
        <v>1500000</v>
      </c>
      <c r="B11" s="15"/>
      <c r="C11" s="13" t="s">
        <v>10</v>
      </c>
      <c r="D11" s="16">
        <v>0.253</v>
      </c>
      <c r="E11" s="16">
        <v>0.293</v>
      </c>
    </row>
    <row r="12" spans="1:5" ht="15.75">
      <c r="A12" s="2"/>
      <c r="B12" s="1"/>
      <c r="C12" s="3"/>
      <c r="D12" s="1"/>
      <c r="E12" s="1"/>
    </row>
    <row r="13" spans="1:5" ht="15.75">
      <c r="A13" s="1"/>
      <c r="B13" s="1"/>
      <c r="C13" s="1"/>
      <c r="D13" s="1"/>
      <c r="E13" s="1"/>
    </row>
    <row r="14" spans="1:5" ht="15.75">
      <c r="A14" s="1"/>
      <c r="B14" s="1"/>
      <c r="C14" s="1"/>
      <c r="D14" s="1"/>
      <c r="E14" s="1"/>
    </row>
    <row r="15" spans="1:8" ht="18" customHeight="1">
      <c r="A15" s="23" t="s">
        <v>0</v>
      </c>
      <c r="B15" s="23" t="s">
        <v>1</v>
      </c>
      <c r="C15" s="13" t="s">
        <v>14</v>
      </c>
      <c r="D15" s="24">
        <v>2020</v>
      </c>
      <c r="E15" s="24">
        <v>2021</v>
      </c>
      <c r="F15" s="24">
        <v>2022</v>
      </c>
      <c r="G15" s="24">
        <v>2023</v>
      </c>
      <c r="H15" s="24">
        <v>2024</v>
      </c>
    </row>
    <row r="16" spans="1:8" ht="21">
      <c r="A16" s="20">
        <v>0</v>
      </c>
      <c r="B16" s="20">
        <v>999</v>
      </c>
      <c r="C16" s="21" t="s">
        <v>2</v>
      </c>
      <c r="D16" s="22">
        <v>0.23</v>
      </c>
      <c r="E16" s="22">
        <v>0.29</v>
      </c>
      <c r="F16" s="22">
        <v>0.33</v>
      </c>
      <c r="G16" s="22">
        <v>0.34</v>
      </c>
      <c r="H16" s="22">
        <v>0.35</v>
      </c>
    </row>
    <row r="17" spans="1:8" ht="21">
      <c r="A17" s="15">
        <v>1000</v>
      </c>
      <c r="B17" s="15">
        <v>1999</v>
      </c>
      <c r="C17" s="13" t="s">
        <v>3</v>
      </c>
      <c r="D17" s="19">
        <v>0.23</v>
      </c>
      <c r="E17" s="19">
        <v>0.29</v>
      </c>
      <c r="F17" s="19">
        <v>0.33</v>
      </c>
      <c r="G17" s="19">
        <v>0.34</v>
      </c>
      <c r="H17" s="19">
        <v>0.35</v>
      </c>
    </row>
    <row r="18" spans="1:8" ht="21">
      <c r="A18" s="15">
        <v>2000</v>
      </c>
      <c r="B18" s="15">
        <v>2999</v>
      </c>
      <c r="C18" s="13" t="s">
        <v>4</v>
      </c>
      <c r="D18" s="19">
        <v>0.2</v>
      </c>
      <c r="E18" s="19">
        <v>0.25</v>
      </c>
      <c r="F18" s="19">
        <v>0.28</v>
      </c>
      <c r="G18" s="19">
        <v>0.29</v>
      </c>
      <c r="H18" s="19">
        <v>0.3</v>
      </c>
    </row>
    <row r="19" spans="1:8" ht="21">
      <c r="A19" s="15">
        <v>3000</v>
      </c>
      <c r="B19" s="15">
        <v>4999</v>
      </c>
      <c r="C19" s="14" t="s">
        <v>5</v>
      </c>
      <c r="D19" s="19">
        <v>0.19</v>
      </c>
      <c r="E19" s="19">
        <v>0.24</v>
      </c>
      <c r="F19" s="19">
        <v>0.26</v>
      </c>
      <c r="G19" s="19">
        <v>0.27</v>
      </c>
      <c r="H19" s="19">
        <v>0.28</v>
      </c>
    </row>
    <row r="20" spans="1:8" ht="21">
      <c r="A20" s="15">
        <v>5000</v>
      </c>
      <c r="B20" s="15">
        <v>9999</v>
      </c>
      <c r="C20" s="13" t="s">
        <v>6</v>
      </c>
      <c r="D20" s="19">
        <v>0.17</v>
      </c>
      <c r="E20" s="19">
        <v>0.21</v>
      </c>
      <c r="F20" s="19">
        <v>0.24</v>
      </c>
      <c r="G20" s="19">
        <v>0.25</v>
      </c>
      <c r="H20" s="19">
        <v>0.26</v>
      </c>
    </row>
    <row r="21" spans="1:8" ht="21">
      <c r="A21" s="15">
        <v>10000</v>
      </c>
      <c r="B21" s="15">
        <v>59999</v>
      </c>
      <c r="C21" s="13" t="s">
        <v>7</v>
      </c>
      <c r="D21" s="19">
        <v>0.09</v>
      </c>
      <c r="E21" s="19">
        <v>0.16</v>
      </c>
      <c r="F21" s="19">
        <v>0.19</v>
      </c>
      <c r="G21" s="19">
        <v>0.21</v>
      </c>
      <c r="H21" s="19">
        <v>0.22</v>
      </c>
    </row>
    <row r="22" spans="1:8" ht="21">
      <c r="A22" s="15">
        <v>60000</v>
      </c>
      <c r="B22" s="15">
        <v>249999</v>
      </c>
      <c r="C22" s="13" t="s">
        <v>8</v>
      </c>
      <c r="D22" s="19">
        <v>0.07</v>
      </c>
      <c r="E22" s="19">
        <v>0.12</v>
      </c>
      <c r="F22" s="19">
        <v>0.14</v>
      </c>
      <c r="G22" s="19">
        <v>0.15</v>
      </c>
      <c r="H22" s="19">
        <v>0.16</v>
      </c>
    </row>
    <row r="23" spans="1:8" ht="21">
      <c r="A23" s="15">
        <v>250000</v>
      </c>
      <c r="B23" s="15">
        <v>1499999</v>
      </c>
      <c r="C23" s="13" t="s">
        <v>9</v>
      </c>
      <c r="D23" s="19">
        <v>0.03</v>
      </c>
      <c r="E23" s="19">
        <v>0.06</v>
      </c>
      <c r="F23" s="19">
        <v>0.08</v>
      </c>
      <c r="G23" s="19">
        <v>0.09</v>
      </c>
      <c r="H23" s="19">
        <v>0.1</v>
      </c>
    </row>
    <row r="24" spans="1:8" ht="21">
      <c r="A24" s="15">
        <v>1500000</v>
      </c>
      <c r="B24" s="15">
        <v>0</v>
      </c>
      <c r="C24" s="13" t="s">
        <v>10</v>
      </c>
      <c r="D24" s="19">
        <v>0.015</v>
      </c>
      <c r="E24" s="19">
        <v>0.03</v>
      </c>
      <c r="F24" s="19">
        <v>0.04</v>
      </c>
      <c r="G24" s="19">
        <v>0.045</v>
      </c>
      <c r="H24" s="19">
        <v>0.05</v>
      </c>
    </row>
  </sheetData>
  <sheetProtection selectLockedCells="1" selectUnlockedCell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2020-05-15T07:52:37Z</dcterms:created>
  <dcterms:modified xsi:type="dcterms:W3CDTF">2020-09-25T11:14:56Z</dcterms:modified>
  <cp:category/>
  <cp:version/>
  <cp:contentType/>
  <cp:contentStatus/>
</cp:coreProperties>
</file>